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6" windowWidth="2760" windowHeight="2400" tabRatio="842" activeTab="0"/>
  </bookViews>
  <sheets>
    <sheet name="Дотации" sheetId="1" r:id="rId1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'Дотации'!$B$7:$H$38</definedName>
  </definedNames>
  <calcPr fullCalcOnLoad="1"/>
</workbook>
</file>

<file path=xl/sharedStrings.xml><?xml version="1.0" encoding="utf-8"?>
<sst xmlns="http://schemas.openxmlformats.org/spreadsheetml/2006/main" count="46" uniqueCount="46">
  <si>
    <t>ИТОГО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</si>
  <si>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</si>
  <si>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</si>
  <si>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</si>
  <si>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Число жителей поселения, чел.</t>
  </si>
  <si>
    <t>Размер дотации, тыс.рублей</t>
  </si>
  <si>
    <t>Необходимо заполнить только  исходные данные, а также столбцы: 1, 2, 3. После этого нажать кнопку "Расчёт".</t>
  </si>
  <si>
    <t>Итого районный фонд финансовой поддержки поселений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</si>
  <si>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</si>
  <si>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</si>
  <si>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Размер фонда за счёт средств областного бюджета (1 часть)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</si>
  <si>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</si>
  <si>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</si>
  <si>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</si>
  <si>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Если макросы не работают, необходимо предельный уровень бюджетной обеспеченности подобрать вручную, чтобы итоговый размер 6 столбца сравнялся с объёмом фонда за счёт собственных средств, распределямого исходя из прогноза доходов (2 часть).</t>
  </si>
  <si>
    <t>Размер фонда за счёт собственных средств  (2 часть)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</si>
  <si>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</si>
  <si>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</si>
  <si>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</si>
  <si>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</si>
  <si>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</si>
  <si>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</si>
  <si>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</si>
  <si>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</si>
  <si>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</si>
  <si>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</si>
  <si>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</si>
  <si>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</si>
  <si>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</si>
  <si>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</si>
  <si>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</si>
  <si>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</si>
  <si>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</si>
  <si>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</si>
  <si>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</si>
  <si>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Расчётные налоговые доходы, тыс.рублей</t>
  </si>
  <si>
    <t>1</t>
  </si>
  <si>
    <t>2</t>
  </si>
  <si>
    <t>3</t>
  </si>
  <si>
    <t>4</t>
  </si>
  <si>
    <t>5</t>
  </si>
  <si>
    <t>6</t>
  </si>
  <si>
    <t>7</t>
  </si>
  <si>
    <t>Расчёт дотаций из бюджета муниципального района Сергиевский на вырвнивание бюджетной обеспеченности поселений на 2021 год</t>
  </si>
  <si>
    <t>0</t>
  </si>
  <si>
    <t xml:space="preserve">Приложение 7                                                                            к проекту Решения Собрания представителей муниципального района Сергиевский "О бюджете муниципального района Сергиевский на 2021 год и на плановый период 2022 и 2023 годов" 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</si>
</sst>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_-* #,##0.000\ _р_._-;\-* #,##0.000\ _р_._-;_-* &quot;-&quot;??\ _р_._-;_-@_-"/>
    <numFmt numFmtId="187" formatCode="_-* #,##0.0000\ _р_._-;\-* #,##0.0000\ _р_._-;_-* &quot;-&quot;??\ _р_._-;_-@_-"/>
    <numFmt numFmtId="188" formatCode="_-* #,##0.00000\ _р_._-;\-* #,##0.00000\ _р_._-;_-* &quot;-&quot;??\ _р_._-;_-@_-"/>
    <numFmt numFmtId="189" formatCode="_-* #,##0.000000\ _р_._-;\-* #,##0.000000\ _р_._-;_-* &quot;-&quot;??\ _р_._-;_-@_-"/>
    <numFmt numFmtId="190" formatCode="_-* #,##0.0000000\ _р_._-;\-* #,##0.0000000\ _р_._-;_-* &quot;-&quot;??\ _р_._-;_-@_-"/>
    <numFmt numFmtId="191" formatCode="_-* #,##0.00000000\ _р_._-;\-* #,##0.00000000\ _р_._-;_-* &quot;-&quot;??\ _р_._-;_-@_-"/>
    <numFmt numFmtId="192" formatCode="_-* #,##0.000000000\ _р_._-;\-* #,##0.000000000\ _р_._-;_-* &quot;-&quot;??\ _р_._-;_-@_-"/>
    <numFmt numFmtId="193" formatCode="_-* #,##0.0000000000\ _р_._-;\-* #,##0.0000000000\ _р_._-;_-* &quot;-&quot;??\ _р_._-;_-@_-"/>
    <numFmt numFmtId="194" formatCode="_-* #,##0.00000000000\ _р_._-;\-* #,##0.00000000000\ _р_._-;_-* &quot;-&quot;??\ _р_._-;_-@_-"/>
    <numFmt numFmtId="195" formatCode="_-* #,##0.000000000000\ _р_._-;\-* #,##0.000000000000\ _р_._-;_-* &quot;-&quot;??\ _р_._-;_-@_-"/>
    <numFmt numFmtId="196" formatCode="_-* #,##0.0000000000000\ _р_._-;\-* #,##0.0000000000000\ _р_._-;_-* &quot;-&quot;??\ _р_._-;_-@_-"/>
    <numFmt numFmtId="197" formatCode="_-* #,##0.00000000000000\ _р_._-;\-* #,##0.00000000000000\ _р_._-;_-* &quot;-&quot;??\ _р_._-;_-@_-"/>
    <numFmt numFmtId="198" formatCode="_-* #,##0.000000000000000\ _р_._-;\-* #,##0.000000000000000\ _р_._-;_-* &quot;-&quot;??\ _р_._-;_-@_-"/>
    <numFmt numFmtId="199" formatCode="_-* #,##0.0000000000000000\ _р_._-;\-* #,##0.0000000000000000\ _р_._-;_-* &quot;-&quot;??\ _р_._-;_-@_-"/>
    <numFmt numFmtId="200" formatCode="_-* #,##0.00000000000000000\ _р_._-;\-* #,##0.00000000000000000\ _р_._-;_-* &quot;-&quot;??\ _р_._-;_-@_-"/>
    <numFmt numFmtId="201" formatCode="_-* #,##0.000000000000000000\ _р_._-;\-* #,##0.000000000000000000\ _р_._-;_-* &quot;-&quot;??\ _р_._-;_-@_-"/>
    <numFmt numFmtId="202" formatCode="_-* #,##0.0000000000000000000\ _р_._-;\-* #,##0.0000000000000000000\ _р_._-;_-* &quot;-&quot;??\ _р_._-;_-@_-"/>
    <numFmt numFmtId="203" formatCode="_-* #,##0.00000000000000000000\ _р_._-;\-* #,##0.00000000000000000000\ _р_._-;_-* &quot;-&quot;??\ _р_._-;_-@_-"/>
    <numFmt numFmtId="204" formatCode="_-* #,##0.000000000000000000000\ _р_._-;\-* #,##0.000000000000000000000\ _р_._-;_-* &quot;-&quot;??\ _р_._-;_-@_-"/>
    <numFmt numFmtId="205" formatCode="_-* #,##0.0000000000000000000000\ _р_._-;\-* #,##0.0000000000000000000000\ _р_._-;_-* &quot;-&quot;??\ _р_._-;_-@_-"/>
    <numFmt numFmtId="206" formatCode="_-* #,##0.00000000000000000000000\ _р_._-;\-* #,##0.00000000000000000000000\ _р_._-;_-* &quot;-&quot;??\ _р_._-;_-@_-"/>
    <numFmt numFmtId="207" formatCode="_-* #,##0.000000000000000000000000\ _р_._-;\-* #,##0.000000000000000000000000\ _р_._-;_-* &quot;-&quot;??\ _р_._-;_-@_-"/>
    <numFmt numFmtId="208" formatCode="_-* #,##0.0000000000000000000000000\ _р_._-;\-* #,##0.0000000000000000000000000\ _р_._-;_-* &quot;-&quot;??\ _р_._-;_-@_-"/>
    <numFmt numFmtId="209" formatCode="_-* #,##0.00000000000000000000000000\ _р_._-;\-* #,##0.00000000000000000000000000\ _р_._-;_-* &quot;-&quot;??\ _р_._-;_-@_-"/>
    <numFmt numFmtId="210" formatCode="_-* #,##0.0\ _р_._-;\-* #,##0.0\ _р_._-;_-* &quot;-&quot;??\ _р_._-;_-@_-"/>
    <numFmt numFmtId="211" formatCode="_-* #,##0\ _р_._-;\-* #,##0\ _р_._-;_-* &quot;-&quot;??\ _р_._-;_-@_-"/>
    <numFmt numFmtId="212" formatCode="0.0"/>
    <numFmt numFmtId="213" formatCode="#,##0.0"/>
    <numFmt numFmtId="214" formatCode="#,##0_ ;[Red]\-#,##0\ "/>
    <numFmt numFmtId="215" formatCode="#,##0.0_ ;[Red]\-#,##0.0\ "/>
    <numFmt numFmtId="216" formatCode="_-* #,##0_р_._-;\-* #,##0_р_._-;_-* &quot;-&quot;??_р_._-;_-@_-"/>
    <numFmt numFmtId="217" formatCode="0.0_ ;[Red]\-0.0\ "/>
    <numFmt numFmtId="218" formatCode="#,##0.0000000"/>
    <numFmt numFmtId="219" formatCode="#,##0.000"/>
    <numFmt numFmtId="220" formatCode="#,##0.0000"/>
    <numFmt numFmtId="221" formatCode="#,##0.00000"/>
    <numFmt numFmtId="222" formatCode="#,##0.000000"/>
    <numFmt numFmtId="223" formatCode="#,##0.000000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3" fontId="8" fillId="33" borderId="13" xfId="0" applyNumberFormat="1" applyFont="1" applyFill="1" applyBorder="1" applyAlignment="1" applyProtection="1">
      <alignment horizontal="center" vertical="center"/>
      <protection locked="0"/>
    </xf>
    <xf numFmtId="213" fontId="8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wrapText="1"/>
      <protection/>
    </xf>
    <xf numFmtId="213" fontId="7" fillId="33" borderId="0" xfId="0" applyNumberFormat="1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213" fontId="8" fillId="33" borderId="0" xfId="0" applyNumberFormat="1" applyFont="1" applyFill="1" applyBorder="1" applyAlignment="1" applyProtection="1">
      <alignment horizontal="center" vertical="center"/>
      <protection/>
    </xf>
    <xf numFmtId="3" fontId="8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213" fontId="8" fillId="33" borderId="0" xfId="0" applyNumberFormat="1" applyFont="1" applyFill="1" applyBorder="1" applyAlignment="1" applyProtection="1">
      <alignment horizontal="center" vertical="center"/>
      <protection locked="0"/>
    </xf>
    <xf numFmtId="213" fontId="8" fillId="33" borderId="0" xfId="0" applyNumberFormat="1" applyFont="1" applyFill="1" applyBorder="1" applyAlignment="1" applyProtection="1">
      <alignment vertical="center" wrapText="1"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213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49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wrapText="1"/>
      <protection locked="0"/>
    </xf>
    <xf numFmtId="3" fontId="7" fillId="33" borderId="13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3" fontId="8" fillId="33" borderId="13" xfId="0" applyNumberFormat="1" applyFont="1" applyFill="1" applyBorder="1" applyAlignment="1" applyProtection="1">
      <alignment vertical="center"/>
      <protection/>
    </xf>
    <xf numFmtId="213" fontId="0" fillId="0" borderId="0" xfId="0" applyNumberFormat="1" applyFont="1" applyBorder="1" applyAlignment="1" applyProtection="1">
      <alignment/>
      <protection/>
    </xf>
    <xf numFmtId="21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/>
    </xf>
    <xf numFmtId="3" fontId="9" fillId="0" borderId="13" xfId="0" applyNumberFormat="1" applyFont="1" applyFill="1" applyBorder="1" applyAlignment="1" applyProtection="1">
      <alignment/>
      <protection locked="0"/>
    </xf>
    <xf numFmtId="3" fontId="9" fillId="0" borderId="13" xfId="0" applyNumberFormat="1" applyFont="1" applyBorder="1" applyAlignment="1" applyProtection="1">
      <alignment/>
      <protection/>
    </xf>
    <xf numFmtId="3" fontId="10" fillId="0" borderId="13" xfId="0" applyNumberFormat="1" applyFont="1" applyBorder="1" applyAlignment="1" applyProtection="1">
      <alignment vertical="center"/>
      <protection/>
    </xf>
    <xf numFmtId="3" fontId="10" fillId="0" borderId="13" xfId="0" applyNumberFormat="1" applyFont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left" vertical="top" wrapText="1"/>
      <protection/>
    </xf>
    <xf numFmtId="0" fontId="7" fillId="33" borderId="17" xfId="0" applyFont="1" applyFill="1" applyBorder="1" applyAlignment="1" applyProtection="1">
      <alignment horizontal="left" vertical="top" wrapText="1"/>
      <protection/>
    </xf>
    <xf numFmtId="0" fontId="7" fillId="33" borderId="18" xfId="0" applyFont="1" applyFill="1" applyBorder="1" applyAlignment="1" applyProtection="1">
      <alignment horizontal="left" vertical="top" wrapText="1"/>
      <protection/>
    </xf>
    <xf numFmtId="0" fontId="7" fillId="33" borderId="19" xfId="0" applyFont="1" applyFill="1" applyBorder="1" applyAlignment="1" applyProtection="1">
      <alignment horizontal="left"/>
      <protection/>
    </xf>
    <xf numFmtId="0" fontId="7" fillId="33" borderId="20" xfId="0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 applyProtection="1">
      <alignment horizontal="left"/>
      <protection/>
    </xf>
    <xf numFmtId="213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right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center" vertical="top" wrapText="1"/>
      <protection/>
    </xf>
    <xf numFmtId="213" fontId="8" fillId="33" borderId="13" xfId="0" applyNumberFormat="1" applyFont="1" applyFill="1" applyBorder="1" applyAlignment="1" applyProtection="1">
      <alignment horizontal="center" vertical="center" wrapText="1"/>
      <protection/>
    </xf>
    <xf numFmtId="213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45"/>
  <sheetViews>
    <sheetView showZeros="0" tabSelected="1" zoomScale="85" zoomScaleNormal="85" zoomScalePageLayoutView="0" workbookViewId="0" topLeftCell="B7">
      <selection activeCell="F9" sqref="F9"/>
    </sheetView>
  </sheetViews>
  <sheetFormatPr defaultColWidth="9.00390625" defaultRowHeight="12.75"/>
  <cols>
    <col min="1" max="1" width="15.375" style="2" hidden="1" customWidth="1"/>
    <col min="2" max="2" width="37.50390625" style="2" customWidth="1"/>
    <col min="3" max="3" width="12.875" style="2" customWidth="1"/>
    <col min="4" max="4" width="11.625" style="2" customWidth="1"/>
    <col min="5" max="5" width="16.50390625" style="2" customWidth="1"/>
    <col min="6" max="6" width="18.00390625" style="2" customWidth="1"/>
    <col min="7" max="7" width="20.375" style="2" customWidth="1"/>
    <col min="8" max="8" width="14.375" style="2" customWidth="1"/>
    <col min="9" max="9" width="9.125" style="2" customWidth="1"/>
    <col min="10" max="16384" width="8.875" style="2" customWidth="1"/>
  </cols>
  <sheetData>
    <row r="1" spans="1:9" ht="15" hidden="1">
      <c r="A1" s="39" t="s">
        <v>6</v>
      </c>
      <c r="B1" s="40"/>
      <c r="C1" s="40"/>
      <c r="D1" s="40"/>
      <c r="E1" s="40"/>
      <c r="F1" s="40"/>
      <c r="G1" s="40"/>
      <c r="H1" s="41"/>
      <c r="I1" s="1"/>
    </row>
    <row r="2" spans="1:9" ht="29.25" customHeight="1" hidden="1">
      <c r="A2" s="36" t="s">
        <v>14</v>
      </c>
      <c r="B2" s="37"/>
      <c r="C2" s="37"/>
      <c r="D2" s="37"/>
      <c r="E2" s="37"/>
      <c r="F2" s="37"/>
      <c r="G2" s="37"/>
      <c r="H2" s="38"/>
      <c r="I2" s="1"/>
    </row>
    <row r="3" spans="1:9" ht="15" hidden="1">
      <c r="A3" s="48" t="s">
        <v>13</v>
      </c>
      <c r="B3" s="3" t="s">
        <v>3</v>
      </c>
      <c r="C3" s="4"/>
      <c r="D3" s="5"/>
      <c r="E3" s="6">
        <v>1233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  <c r="I3" s="1"/>
    </row>
    <row r="4" spans="1:9" ht="15" hidden="1">
      <c r="A4" s="48"/>
      <c r="B4" s="3" t="s">
        <v>9</v>
      </c>
      <c r="C4" s="4"/>
      <c r="D4" s="5"/>
      <c r="E4" s="6">
        <v>45000</v>
      </c>
      <c r="F4" s="9"/>
      <c r="H4" s="8"/>
      <c r="I4" s="1"/>
    </row>
    <row r="5" spans="1:9" ht="15" hidden="1">
      <c r="A5" s="48"/>
      <c r="B5" s="3" t="s">
        <v>1</v>
      </c>
      <c r="C5" s="4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  <c r="I5" s="1"/>
    </row>
    <row r="6" spans="2:9" ht="15" hidden="1">
      <c r="B6" s="7"/>
      <c r="I6" s="1"/>
    </row>
    <row r="7" spans="2:9" ht="15">
      <c r="B7" s="7"/>
      <c r="I7" s="1"/>
    </row>
    <row r="8" spans="2:9" ht="95.25" customHeight="1">
      <c r="B8" s="7"/>
      <c r="F8" s="51" t="s">
        <v>45</v>
      </c>
      <c r="G8" s="51"/>
      <c r="H8" s="51"/>
      <c r="I8" s="1"/>
    </row>
    <row r="9" spans="2:9" ht="33.75" customHeight="1">
      <c r="B9" s="7"/>
      <c r="I9" s="1"/>
    </row>
    <row r="10" spans="1:8" ht="41.25" customHeight="1">
      <c r="A10" s="1"/>
      <c r="B10" s="47" t="s">
        <v>43</v>
      </c>
      <c r="C10" s="47"/>
      <c r="D10" s="47"/>
      <c r="E10" s="47"/>
      <c r="F10" s="47"/>
      <c r="G10" s="47"/>
      <c r="H10" s="47"/>
    </row>
    <row r="11" spans="1:8" ht="12.75" customHeight="1">
      <c r="A11" s="1"/>
      <c r="B11" s="1"/>
      <c r="C11" s="1"/>
      <c r="D11" s="7"/>
      <c r="E11" s="7"/>
      <c r="F11" s="12"/>
      <c r="G11" s="11"/>
      <c r="H11" s="1">
        <v>0</v>
      </c>
    </row>
    <row r="12" spans="1:8" ht="12.75" customHeight="1">
      <c r="A12" s="42" t="s">
        <v>12</v>
      </c>
      <c r="B12" s="44" t="s">
        <v>10</v>
      </c>
      <c r="C12" s="44"/>
      <c r="D12" s="44"/>
      <c r="E12" s="44"/>
      <c r="F12" s="35" t="s">
        <v>44</v>
      </c>
      <c r="G12" s="43"/>
      <c r="H12" s="43"/>
    </row>
    <row r="13" spans="1:8" ht="12.75" customHeight="1">
      <c r="A13" s="42"/>
      <c r="B13" s="44" t="s">
        <v>15</v>
      </c>
      <c r="C13" s="44"/>
      <c r="D13" s="44"/>
      <c r="E13" s="44"/>
      <c r="F13" s="12">
        <f>E4</f>
        <v>45000</v>
      </c>
      <c r="G13" s="43"/>
      <c r="H13" s="43"/>
    </row>
    <row r="14" spans="1:8" ht="12.75" customHeight="1">
      <c r="A14" s="42"/>
      <c r="B14" s="45" t="s">
        <v>7</v>
      </c>
      <c r="C14" s="45"/>
      <c r="D14" s="45"/>
      <c r="E14" s="45">
        <v>-37778706683311340</v>
      </c>
      <c r="F14" s="12">
        <f>SUM(F12:F13)</f>
        <v>45000</v>
      </c>
      <c r="G14" s="43"/>
      <c r="H14" s="43"/>
    </row>
    <row r="15" spans="1:8" ht="12.75" customHeight="1">
      <c r="A15" s="42"/>
      <c r="B15" s="13"/>
      <c r="C15" s="1"/>
      <c r="D15" s="1"/>
      <c r="E15" s="1"/>
      <c r="F15" s="12"/>
      <c r="G15" s="43"/>
      <c r="H15" s="43"/>
    </row>
    <row r="16" spans="1:8" ht="12.75" customHeight="1">
      <c r="A16" s="42"/>
      <c r="B16" s="46" t="s">
        <v>8</v>
      </c>
      <c r="C16" s="46"/>
      <c r="D16" s="46"/>
      <c r="E16" s="14">
        <v>4069.1</v>
      </c>
      <c r="F16" s="9" t="str">
        <f>IF(G38&gt;F13,"меньше",IF(G38&lt;F13,"больше",""))</f>
        <v>меньше</v>
      </c>
      <c r="G16" s="43"/>
      <c r="H16" s="43"/>
    </row>
    <row r="17" spans="1:9" ht="12.75" customHeight="1">
      <c r="A17" s="15"/>
      <c r="B17" s="16"/>
      <c r="C17" s="1"/>
      <c r="D17" s="1"/>
      <c r="E17" s="1"/>
      <c r="F17" s="1"/>
      <c r="G17" s="11"/>
      <c r="H17" s="17"/>
      <c r="I17" s="1"/>
    </row>
    <row r="18" spans="1:9" ht="21" customHeight="1">
      <c r="A18" s="15"/>
      <c r="B18" s="50" t="s">
        <v>2</v>
      </c>
      <c r="C18" s="50" t="s">
        <v>35</v>
      </c>
      <c r="D18" s="50" t="s">
        <v>4</v>
      </c>
      <c r="E18" s="50" t="s">
        <v>16</v>
      </c>
      <c r="F18" s="49" t="s">
        <v>5</v>
      </c>
      <c r="G18" s="49"/>
      <c r="H18" s="49"/>
      <c r="I18" s="1"/>
    </row>
    <row r="19" spans="1:8" ht="90">
      <c r="A19" s="1"/>
      <c r="B19" s="50"/>
      <c r="C19" s="50"/>
      <c r="D19" s="50"/>
      <c r="E19" s="50"/>
      <c r="F19" s="18" t="s">
        <v>11</v>
      </c>
      <c r="G19" s="18" t="str">
        <f>"2-я часть (исходя расчётной бюджетной обеспеченности)
["&amp;ROUND(E16,1)&amp;"-(4)]х
(3)/1000х"&amp;E5</f>
        <v>2-я часть (исходя расчётной бюджетной обеспеченности)
[4069,1-(4)]х
(3)/1000х0,9</v>
      </c>
      <c r="H19" s="19" t="s">
        <v>17</v>
      </c>
    </row>
    <row r="20" spans="1:8" ht="15">
      <c r="A20" s="1"/>
      <c r="B20" s="20" t="s">
        <v>36</v>
      </c>
      <c r="C20" s="20" t="s">
        <v>37</v>
      </c>
      <c r="D20" s="20" t="s">
        <v>38</v>
      </c>
      <c r="E20" s="20" t="s">
        <v>39</v>
      </c>
      <c r="F20" s="20" t="s">
        <v>40</v>
      </c>
      <c r="G20" s="20" t="s">
        <v>41</v>
      </c>
      <c r="H20" s="20" t="s">
        <v>42</v>
      </c>
    </row>
    <row r="21" spans="1:8" ht="21.75" customHeight="1">
      <c r="A21" s="1">
        <v>1</v>
      </c>
      <c r="B21" s="21" t="s">
        <v>18</v>
      </c>
      <c r="C21" s="31">
        <v>53369.5991</v>
      </c>
      <c r="D21" s="31">
        <v>13349</v>
      </c>
      <c r="E21" s="32">
        <f>IF(D21&gt;0,C21/D21*1000,"")</f>
        <v>3998.02225634879</v>
      </c>
      <c r="F21" s="22"/>
      <c r="G21" s="32">
        <v>854.29516</v>
      </c>
      <c r="H21" s="32">
        <f>G21+F21</f>
        <v>854.29516</v>
      </c>
    </row>
    <row r="22" spans="1:8" ht="21.75" customHeight="1">
      <c r="A22" s="1">
        <v>2</v>
      </c>
      <c r="B22" s="21" t="s">
        <v>19</v>
      </c>
      <c r="C22" s="31">
        <v>1016.971</v>
      </c>
      <c r="D22" s="31">
        <v>658</v>
      </c>
      <c r="E22" s="32">
        <f aca="true" t="shared" si="0" ref="E22:E44">IF(D22&gt;0,C22/D22*1000,"")</f>
        <v>1545.548632218845</v>
      </c>
      <c r="F22" s="22"/>
      <c r="G22" s="32">
        <v>1494.46487</v>
      </c>
      <c r="H22" s="32">
        <f aca="true" t="shared" si="1" ref="H22:H37">G22+F22</f>
        <v>1494.46487</v>
      </c>
    </row>
    <row r="23" spans="1:8" ht="30.75" customHeight="1">
      <c r="A23" s="1">
        <v>3</v>
      </c>
      <c r="B23" s="21" t="s">
        <v>20</v>
      </c>
      <c r="C23" s="31">
        <v>2191.6751</v>
      </c>
      <c r="D23" s="31">
        <v>701</v>
      </c>
      <c r="E23" s="32">
        <f t="shared" si="0"/>
        <v>3126.4980028530667</v>
      </c>
      <c r="F23" s="22"/>
      <c r="G23" s="32">
        <v>594.70651</v>
      </c>
      <c r="H23" s="32">
        <f t="shared" si="1"/>
        <v>594.70651</v>
      </c>
    </row>
    <row r="24" spans="1:8" ht="21.75" customHeight="1">
      <c r="A24" s="1">
        <v>4</v>
      </c>
      <c r="B24" s="21" t="s">
        <v>21</v>
      </c>
      <c r="C24" s="31">
        <v>2453.2231</v>
      </c>
      <c r="D24" s="31">
        <v>1127</v>
      </c>
      <c r="E24" s="32">
        <f t="shared" si="0"/>
        <v>2176.7729370008874</v>
      </c>
      <c r="F24" s="22"/>
      <c r="G24" s="32">
        <v>1919.41774</v>
      </c>
      <c r="H24" s="32">
        <f t="shared" si="1"/>
        <v>1919.41774</v>
      </c>
    </row>
    <row r="25" spans="1:8" ht="21.75" customHeight="1">
      <c r="A25" s="1">
        <v>5</v>
      </c>
      <c r="B25" s="21" t="s">
        <v>22</v>
      </c>
      <c r="C25" s="31">
        <v>5028.9702</v>
      </c>
      <c r="D25" s="31">
        <v>1441</v>
      </c>
      <c r="E25" s="32">
        <f t="shared" si="0"/>
        <v>3489.916863289382</v>
      </c>
      <c r="F25" s="22"/>
      <c r="G25" s="32">
        <v>751.18148</v>
      </c>
      <c r="H25" s="32">
        <f t="shared" si="1"/>
        <v>751.18148</v>
      </c>
    </row>
    <row r="26" spans="1:8" ht="21.75" customHeight="1">
      <c r="A26" s="1">
        <v>6</v>
      </c>
      <c r="B26" s="21" t="s">
        <v>23</v>
      </c>
      <c r="C26" s="31">
        <v>3436.3125</v>
      </c>
      <c r="D26" s="31">
        <v>1092</v>
      </c>
      <c r="E26" s="32">
        <f t="shared" si="0"/>
        <v>3146.8063186813188</v>
      </c>
      <c r="F26" s="22"/>
      <c r="G26" s="32">
        <v>906.45968</v>
      </c>
      <c r="H26" s="32">
        <f t="shared" si="1"/>
        <v>906.45968</v>
      </c>
    </row>
    <row r="27" spans="1:8" ht="21.75" customHeight="1">
      <c r="A27" s="1">
        <v>7</v>
      </c>
      <c r="B27" s="21" t="s">
        <v>24</v>
      </c>
      <c r="C27" s="31">
        <v>2937.2682</v>
      </c>
      <c r="D27" s="31">
        <v>1568</v>
      </c>
      <c r="E27" s="32">
        <f t="shared" si="0"/>
        <v>1873.2577806122447</v>
      </c>
      <c r="F27" s="22"/>
      <c r="G27" s="32">
        <v>3098.81483</v>
      </c>
      <c r="H27" s="32">
        <f t="shared" si="1"/>
        <v>3098.81483</v>
      </c>
    </row>
    <row r="28" spans="1:8" ht="21.75" customHeight="1">
      <c r="A28" s="1">
        <v>8</v>
      </c>
      <c r="B28" s="21" t="s">
        <v>25</v>
      </c>
      <c r="C28" s="31">
        <v>2691.3335</v>
      </c>
      <c r="D28" s="31">
        <v>1037</v>
      </c>
      <c r="E28" s="32">
        <f t="shared" si="0"/>
        <v>2595.3071359691417</v>
      </c>
      <c r="F28" s="22"/>
      <c r="G28" s="32">
        <v>1375.51885</v>
      </c>
      <c r="H28" s="32">
        <f t="shared" si="1"/>
        <v>1375.51885</v>
      </c>
    </row>
    <row r="29" spans="1:8" ht="30" customHeight="1">
      <c r="A29" s="1">
        <v>9</v>
      </c>
      <c r="B29" s="21" t="s">
        <v>26</v>
      </c>
      <c r="C29" s="31">
        <v>2381.5015</v>
      </c>
      <c r="D29" s="31">
        <v>1154</v>
      </c>
      <c r="E29" s="32">
        <f t="shared" si="0"/>
        <v>2063.69280762565</v>
      </c>
      <c r="F29" s="22"/>
      <c r="G29" s="32">
        <v>2082.84703</v>
      </c>
      <c r="H29" s="32">
        <f t="shared" si="1"/>
        <v>2082.84703</v>
      </c>
    </row>
    <row r="30" spans="1:8" ht="30" customHeight="1">
      <c r="A30" s="1">
        <v>10</v>
      </c>
      <c r="B30" s="21" t="s">
        <v>27</v>
      </c>
      <c r="C30" s="31">
        <v>1475.1843</v>
      </c>
      <c r="D30" s="31">
        <v>809</v>
      </c>
      <c r="E30" s="32">
        <f t="shared" si="0"/>
        <v>1823.4663782447465</v>
      </c>
      <c r="F30" s="22"/>
      <c r="G30" s="32">
        <v>1635.06766</v>
      </c>
      <c r="H30" s="32">
        <f t="shared" si="1"/>
        <v>1635.06766</v>
      </c>
    </row>
    <row r="31" spans="1:8" ht="21.75" customHeight="1">
      <c r="A31" s="1">
        <v>11</v>
      </c>
      <c r="B31" s="21" t="s">
        <v>28</v>
      </c>
      <c r="C31" s="31">
        <v>2515.648</v>
      </c>
      <c r="D31" s="31">
        <v>1096</v>
      </c>
      <c r="E31" s="32">
        <f t="shared" si="0"/>
        <v>2295.299270072993</v>
      </c>
      <c r="F31" s="22"/>
      <c r="G31" s="32">
        <v>1749.7066</v>
      </c>
      <c r="H31" s="32">
        <f t="shared" si="1"/>
        <v>1749.7066</v>
      </c>
    </row>
    <row r="32" spans="1:8" ht="21.75" customHeight="1">
      <c r="A32" s="1">
        <v>12</v>
      </c>
      <c r="B32" s="21" t="s">
        <v>29</v>
      </c>
      <c r="C32" s="31">
        <v>1494.4107</v>
      </c>
      <c r="D32" s="31">
        <v>637</v>
      </c>
      <c r="E32" s="32">
        <f t="shared" si="0"/>
        <v>2346.013657770801</v>
      </c>
      <c r="F32" s="22"/>
      <c r="G32" s="32">
        <v>987.86258</v>
      </c>
      <c r="H32" s="32">
        <f t="shared" si="1"/>
        <v>987.86258</v>
      </c>
    </row>
    <row r="33" spans="1:8" ht="21.75" customHeight="1">
      <c r="A33" s="1">
        <v>13</v>
      </c>
      <c r="B33" s="21" t="s">
        <v>30</v>
      </c>
      <c r="C33" s="31">
        <v>3373.2002</v>
      </c>
      <c r="D33" s="31">
        <v>1662</v>
      </c>
      <c r="E33" s="32">
        <f t="shared" si="0"/>
        <v>2029.603008423586</v>
      </c>
      <c r="F33" s="22"/>
      <c r="G33" s="32">
        <v>3050.72443</v>
      </c>
      <c r="H33" s="32">
        <f t="shared" si="1"/>
        <v>3050.72443</v>
      </c>
    </row>
    <row r="34" spans="1:8" ht="21.75" customHeight="1">
      <c r="A34" s="1">
        <v>14</v>
      </c>
      <c r="B34" s="21" t="s">
        <v>31</v>
      </c>
      <c r="C34" s="31">
        <v>32060.8612</v>
      </c>
      <c r="D34" s="31">
        <v>9193</v>
      </c>
      <c r="E34" s="32">
        <f t="shared" si="0"/>
        <v>3487.5297726531053</v>
      </c>
      <c r="F34" s="22"/>
      <c r="G34" s="32">
        <v>4811.98554</v>
      </c>
      <c r="H34" s="32">
        <f t="shared" si="1"/>
        <v>4811.98554</v>
      </c>
    </row>
    <row r="35" spans="1:8" ht="21.75" customHeight="1">
      <c r="A35" s="1">
        <v>15</v>
      </c>
      <c r="B35" s="21" t="s">
        <v>32</v>
      </c>
      <c r="C35" s="31">
        <v>5000.6434</v>
      </c>
      <c r="D35" s="31">
        <v>3313</v>
      </c>
      <c r="E35" s="32">
        <f t="shared" si="0"/>
        <v>1509.4003622094779</v>
      </c>
      <c r="F35" s="22"/>
      <c r="G35" s="32">
        <v>7632.34577</v>
      </c>
      <c r="H35" s="32">
        <f t="shared" si="1"/>
        <v>7632.34577</v>
      </c>
    </row>
    <row r="36" spans="1:8" ht="21.75" customHeight="1">
      <c r="A36" s="1">
        <v>16</v>
      </c>
      <c r="B36" s="21" t="s">
        <v>33</v>
      </c>
      <c r="C36" s="31">
        <v>6911.2341</v>
      </c>
      <c r="D36" s="31">
        <v>4497</v>
      </c>
      <c r="E36" s="32">
        <f t="shared" si="0"/>
        <v>1536.8543695797196</v>
      </c>
      <c r="F36" s="22"/>
      <c r="G36" s="32">
        <v>10248.87903</v>
      </c>
      <c r="H36" s="32">
        <f t="shared" si="1"/>
        <v>10248.87903</v>
      </c>
    </row>
    <row r="37" spans="1:8" ht="21.75" customHeight="1">
      <c r="A37" s="1">
        <v>17</v>
      </c>
      <c r="B37" s="21" t="s">
        <v>34</v>
      </c>
      <c r="C37" s="31">
        <v>3120.7457</v>
      </c>
      <c r="D37" s="31">
        <v>1260</v>
      </c>
      <c r="E37" s="32">
        <f t="shared" si="0"/>
        <v>2476.7823015873014</v>
      </c>
      <c r="F37" s="22"/>
      <c r="G37" s="32">
        <v>1805.72225</v>
      </c>
      <c r="H37" s="32">
        <f t="shared" si="1"/>
        <v>1805.72225</v>
      </c>
    </row>
    <row r="38" spans="1:8" s="25" customFormat="1" ht="20.25" customHeight="1">
      <c r="A38" s="23"/>
      <c r="B38" s="24" t="s">
        <v>0</v>
      </c>
      <c r="C38" s="33">
        <f>SUM(C21:C45)</f>
        <v>131458.7818</v>
      </c>
      <c r="D38" s="33">
        <f>SUM(D21:D45)</f>
        <v>44594</v>
      </c>
      <c r="E38" s="33">
        <f>C38/D38*1000</f>
        <v>2947.9028972507513</v>
      </c>
      <c r="F38" s="26">
        <f>ROUND(SUM(F21:F37),1)</f>
        <v>0</v>
      </c>
      <c r="G38" s="34">
        <f>SUM(G21:G37)</f>
        <v>45000.00001000001</v>
      </c>
      <c r="H38" s="34">
        <f>SUM(H21:H37)</f>
        <v>45000.00001000001</v>
      </c>
    </row>
    <row r="39" spans="3:5" ht="15">
      <c r="C39" s="28"/>
      <c r="D39" s="29"/>
      <c r="E39" s="27">
        <f t="shared" si="0"/>
      </c>
    </row>
    <row r="40" spans="3:5" ht="15">
      <c r="C40" s="28"/>
      <c r="D40" s="29"/>
      <c r="E40" s="27">
        <f t="shared" si="0"/>
      </c>
    </row>
    <row r="41" spans="3:5" ht="15">
      <c r="C41" s="28"/>
      <c r="D41" s="29"/>
      <c r="E41" s="27">
        <f t="shared" si="0"/>
      </c>
    </row>
    <row r="42" spans="3:5" ht="15">
      <c r="C42" s="28"/>
      <c r="D42" s="29"/>
      <c r="E42" s="27">
        <f t="shared" si="0"/>
      </c>
    </row>
    <row r="43" spans="3:5" ht="15">
      <c r="C43" s="28"/>
      <c r="D43" s="29"/>
      <c r="E43" s="27">
        <f t="shared" si="0"/>
      </c>
    </row>
    <row r="44" spans="3:5" ht="15">
      <c r="C44" s="28"/>
      <c r="D44" s="29"/>
      <c r="E44" s="27">
        <f t="shared" si="0"/>
      </c>
    </row>
    <row r="45" spans="3:5" ht="15">
      <c r="C45" s="27"/>
      <c r="D45" s="30"/>
      <c r="E45" s="27"/>
    </row>
  </sheetData>
  <sheetProtection deleteRows="0"/>
  <mergeCells count="16">
    <mergeCell ref="F18:H18"/>
    <mergeCell ref="B18:B19"/>
    <mergeCell ref="C18:C19"/>
    <mergeCell ref="D18:D19"/>
    <mergeCell ref="E18:E19"/>
    <mergeCell ref="F8:H8"/>
    <mergeCell ref="A2:H2"/>
    <mergeCell ref="A1:H1"/>
    <mergeCell ref="A12:A16"/>
    <mergeCell ref="G12:H16"/>
    <mergeCell ref="B12:E12"/>
    <mergeCell ref="B14:E14"/>
    <mergeCell ref="B16:D16"/>
    <mergeCell ref="B13:E13"/>
    <mergeCell ref="B10:H10"/>
    <mergeCell ref="A3:A5"/>
  </mergeCells>
  <printOptions horizontalCentered="1"/>
  <pageMargins left="0.1968503937007874" right="0.31496062992125984" top="0.35433070866141736" bottom="0.31496062992125984" header="0.196850393700787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root</cp:lastModifiedBy>
  <cp:lastPrinted>2020-11-05T04:38:49Z</cp:lastPrinted>
  <dcterms:created xsi:type="dcterms:W3CDTF">1998-09-07T09:31:30Z</dcterms:created>
  <dcterms:modified xsi:type="dcterms:W3CDTF">2020-11-05T07:14:23Z</dcterms:modified>
  <cp:category/>
  <cp:version/>
  <cp:contentType/>
  <cp:contentStatus/>
</cp:coreProperties>
</file>